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855" activeTab="2"/>
  </bookViews>
  <sheets>
    <sheet name="rekapitulace" sheetId="3" r:id="rId1"/>
    <sheet name="druhé křídlo" sheetId="1" r:id="rId2"/>
    <sheet name="ředitelna-bez" sheetId="4" r:id="rId3"/>
  </sheets>
  <definedNames>
    <definedName name="_xlnm.Print_Area" localSheetId="1">'druhé křídlo'!$B$2:$H$85</definedName>
    <definedName name="_xlnm.Print_Area" localSheetId="2">'ředitelna-bez'!$B$2:$H$78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H52" i="4"/>
  <c r="H51" i="4"/>
  <c r="H50" i="4"/>
  <c r="H57" i="1" l="1"/>
  <c r="H56" i="1"/>
  <c r="F16" i="4"/>
  <c r="H16" i="4" l="1"/>
  <c r="H17" i="4"/>
  <c r="F18" i="1"/>
  <c r="F59" i="4" l="1"/>
  <c r="F33" i="4"/>
  <c r="F36" i="1"/>
  <c r="F60" i="1"/>
  <c r="F38" i="1" l="1"/>
  <c r="F53" i="1"/>
  <c r="F62" i="4" l="1"/>
  <c r="F53" i="4"/>
  <c r="F19" i="4"/>
  <c r="F57" i="4"/>
  <c r="H74" i="4"/>
  <c r="D10" i="3" s="1"/>
  <c r="B73" i="4"/>
  <c r="H72" i="4"/>
  <c r="H71" i="4"/>
  <c r="H69" i="4"/>
  <c r="B67" i="4"/>
  <c r="H65" i="4"/>
  <c r="H61" i="4"/>
  <c r="H59" i="4"/>
  <c r="F58" i="4"/>
  <c r="F54" i="4"/>
  <c r="F49" i="4"/>
  <c r="F45" i="4"/>
  <c r="F44" i="4"/>
  <c r="B42" i="4"/>
  <c r="H41" i="4"/>
  <c r="H40" i="4"/>
  <c r="F38" i="4"/>
  <c r="H37" i="4"/>
  <c r="F32" i="4"/>
  <c r="H29" i="4"/>
  <c r="H28" i="4"/>
  <c r="H26" i="4"/>
  <c r="F25" i="4"/>
  <c r="B21" i="4"/>
  <c r="F18" i="4"/>
  <c r="H15" i="4"/>
  <c r="H13" i="4"/>
  <c r="H10" i="4"/>
  <c r="H9" i="4"/>
  <c r="H8" i="4"/>
  <c r="H7" i="4"/>
  <c r="F47" i="4" l="1"/>
  <c r="H47" i="4" s="1"/>
  <c r="H62" i="4"/>
  <c r="H18" i="4"/>
  <c r="H38" i="4"/>
  <c r="F46" i="4"/>
  <c r="H46" i="4" s="1"/>
  <c r="F55" i="4"/>
  <c r="H55" i="4" s="1"/>
  <c r="H24" i="4"/>
  <c r="H53" i="4"/>
  <c r="H19" i="4"/>
  <c r="H20" i="4"/>
  <c r="H12" i="4"/>
  <c r="H66" i="4"/>
  <c r="H57" i="4"/>
  <c r="H64" i="4"/>
  <c r="H31" i="4"/>
  <c r="H33" i="4"/>
  <c r="H25" i="4"/>
  <c r="H32" i="4"/>
  <c r="F34" i="4"/>
  <c r="H56" i="4"/>
  <c r="H60" i="4"/>
  <c r="H54" i="4"/>
  <c r="H58" i="4"/>
  <c r="H39" i="4"/>
  <c r="H44" i="4"/>
  <c r="H45" i="4"/>
  <c r="H49" i="4"/>
  <c r="H73" i="4"/>
  <c r="D9" i="3" s="1"/>
  <c r="H21" i="4" l="1"/>
  <c r="H63" i="4"/>
  <c r="H67" i="4" s="1"/>
  <c r="D8" i="3" s="1"/>
  <c r="H35" i="4"/>
  <c r="F36" i="4"/>
  <c r="H34" i="4"/>
  <c r="D6" i="3" l="1"/>
  <c r="H75" i="4"/>
  <c r="D11" i="3" s="1"/>
  <c r="H36" i="4"/>
  <c r="H42" i="4" s="1"/>
  <c r="D7" i="3" s="1"/>
  <c r="H77" i="4" l="1"/>
  <c r="F62" i="1"/>
  <c r="F63" i="1" l="1"/>
  <c r="F69" i="1"/>
  <c r="F31" i="1" l="1"/>
  <c r="F41" i="1" l="1"/>
  <c r="F43" i="1" l="1"/>
  <c r="F21" i="1" l="1"/>
  <c r="B10" i="3" l="1"/>
  <c r="B9" i="3"/>
  <c r="B8" i="3"/>
  <c r="B7" i="3"/>
  <c r="B6" i="3"/>
  <c r="F28" i="1" l="1"/>
  <c r="F20" i="1"/>
  <c r="F17" i="1"/>
  <c r="F51" i="1"/>
  <c r="H18" i="1" l="1"/>
  <c r="H19" i="1"/>
  <c r="H20" i="1"/>
  <c r="H11" i="1"/>
  <c r="H53" i="1"/>
  <c r="H39" i="1"/>
  <c r="H38" i="1"/>
  <c r="H45" i="1"/>
  <c r="H44" i="1"/>
  <c r="H62" i="1"/>
  <c r="H46" i="1"/>
  <c r="H67" i="1"/>
  <c r="H68" i="1"/>
  <c r="H69" i="1"/>
  <c r="H72" i="1"/>
  <c r="H73" i="1"/>
  <c r="H70" i="1"/>
  <c r="H71" i="1"/>
  <c r="H41" i="1"/>
  <c r="H32" i="1"/>
  <c r="H63" i="1"/>
  <c r="H43" i="1"/>
  <c r="H52" i="1"/>
  <c r="H10" i="1"/>
  <c r="H9" i="1"/>
  <c r="H8" i="1"/>
  <c r="H7" i="1"/>
  <c r="H60" i="1"/>
  <c r="H76" i="1"/>
  <c r="H49" i="1"/>
  <c r="H40" i="1"/>
  <c r="H51" i="1"/>
  <c r="H15" i="1"/>
  <c r="H55" i="1"/>
  <c r="H65" i="1"/>
  <c r="H17" i="1"/>
  <c r="H59" i="1"/>
  <c r="H81" i="1"/>
  <c r="H14" i="1"/>
  <c r="H64" i="1"/>
  <c r="H66" i="1"/>
  <c r="H42" i="1"/>
  <c r="H33" i="1"/>
  <c r="H28" i="1"/>
  <c r="H12" i="1"/>
  <c r="H35" i="1"/>
  <c r="H21" i="1"/>
  <c r="H61" i="1"/>
  <c r="H37" i="1"/>
  <c r="H31" i="1"/>
  <c r="H27" i="1"/>
  <c r="H79" i="1"/>
  <c r="H50" i="1"/>
  <c r="H36" i="1"/>
  <c r="H26" i="1"/>
  <c r="H78" i="1"/>
  <c r="H29" i="1"/>
  <c r="C10" i="3" l="1"/>
  <c r="E10" i="3" s="1"/>
  <c r="H74" i="1"/>
  <c r="H47" i="1"/>
  <c r="H82" i="1"/>
  <c r="H22" i="1"/>
  <c r="H23" i="1" s="1"/>
  <c r="H80" i="1"/>
  <c r="C9" i="3" l="1"/>
  <c r="E9" i="3" s="1"/>
  <c r="C8" i="3"/>
  <c r="C6" i="3"/>
  <c r="E6" i="3" s="1"/>
  <c r="C7" i="3"/>
  <c r="E7" i="3" s="1"/>
  <c r="C11" i="3"/>
  <c r="E11" i="3" s="1"/>
  <c r="D13" i="3"/>
  <c r="D14" i="3" s="1"/>
  <c r="H84" i="1"/>
  <c r="C13" i="3" l="1"/>
  <c r="C14" i="3" s="1"/>
  <c r="E14" i="3" s="1"/>
  <c r="E8" i="3"/>
  <c r="E13" i="3" l="1"/>
</calcChain>
</file>

<file path=xl/sharedStrings.xml><?xml version="1.0" encoding="utf-8"?>
<sst xmlns="http://schemas.openxmlformats.org/spreadsheetml/2006/main" count="308" uniqueCount="107">
  <si>
    <t>ALŠOVO NÁBŘEŽÍ</t>
  </si>
  <si>
    <t>nové obklady a dlažby</t>
  </si>
  <si>
    <t>nové osvětlení</t>
  </si>
  <si>
    <t>napojení elektro</t>
  </si>
  <si>
    <t>nátěr obrubní a dveří (vytmelení)</t>
  </si>
  <si>
    <t>dveřní kování</t>
  </si>
  <si>
    <t>nátěr otopných těles</t>
  </si>
  <si>
    <t>stoupací potrubí kanalizace</t>
  </si>
  <si>
    <t>stoupací potrubí</t>
  </si>
  <si>
    <t>připojovací potrubí</t>
  </si>
  <si>
    <t>stoupací potrubí - kamenina</t>
  </si>
  <si>
    <t>mezi WC kabinami</t>
  </si>
  <si>
    <t>mezi pisoáry</t>
  </si>
  <si>
    <t>SOCIÁLNÍ ZAŘÍZENÍ DRUHÉ KŘÍDLO</t>
  </si>
  <si>
    <t>centrální</t>
  </si>
  <si>
    <t>nouzové</t>
  </si>
  <si>
    <t>obklad parapetů</t>
  </si>
  <si>
    <t>DEMONTÁŽE</t>
  </si>
  <si>
    <t>STAVEBNÍ ČÁST</t>
  </si>
  <si>
    <t>ZTI</t>
  </si>
  <si>
    <t>ELEKTRO</t>
  </si>
  <si>
    <t>m.j.</t>
  </si>
  <si>
    <t>cena za m.j.</t>
  </si>
  <si>
    <t>cena celkem</t>
  </si>
  <si>
    <t>ks</t>
  </si>
  <si>
    <t>m</t>
  </si>
  <si>
    <t>m2</t>
  </si>
  <si>
    <t>kpl</t>
  </si>
  <si>
    <t>PROJEKTOVÁ DOKUMENTACE</t>
  </si>
  <si>
    <t>zařizovací předměty</t>
  </si>
  <si>
    <t>umyvadlo</t>
  </si>
  <si>
    <t>demontáž a likvidace stávajících parapetů</t>
  </si>
  <si>
    <t>demontáž a likvidace stávajícího potrubí kanalizace</t>
  </si>
  <si>
    <t>demontáž a likvidace stávajících obkladů (2 vrstvy)</t>
  </si>
  <si>
    <t>pisoár</t>
  </si>
  <si>
    <t>ALŠOVO NÁBŘEŽÍ - ZDRAVOTNICKÁ ŠKOLA</t>
  </si>
  <si>
    <t>počet</t>
  </si>
  <si>
    <t>zápachová uzávěrka umyvadlová</t>
  </si>
  <si>
    <t>výtoková baterie pro výlevku</t>
  </si>
  <si>
    <t>demontáž a likvidace stávajících příček mezi toaletami tl. 110 mm</t>
  </si>
  <si>
    <t>podlahová vpusť anticor</t>
  </si>
  <si>
    <t>revizní dvířka</t>
  </si>
  <si>
    <t>DEMONTÁŽE - CELKEM</t>
  </si>
  <si>
    <t>STAVEBNÍ ČÁST - CELKEM</t>
  </si>
  <si>
    <t>ZTI - CELKEM</t>
  </si>
  <si>
    <t>ELEKTRO - CELKEM</t>
  </si>
  <si>
    <t>zrcadla nová - zachovat ve stejném rozměru</t>
  </si>
  <si>
    <t>CELKEM BEZ DPH</t>
  </si>
  <si>
    <t>VEDLEJŠÍ ROZPOČTOVÉ NÁKLADY</t>
  </si>
  <si>
    <t>REKONSTRUKCE SOCIÁLNÍCH ZAŘÍZENÍ VE ZDRAVOTNÍ ŠKOLE</t>
  </si>
  <si>
    <t>Alšovo nábřeží</t>
  </si>
  <si>
    <t>druhé křídlo</t>
  </si>
  <si>
    <t>VRN</t>
  </si>
  <si>
    <t>CELKEM VČ. DPH 21%</t>
  </si>
  <si>
    <t>vodoměr na SV a TV (kantýna)</t>
  </si>
  <si>
    <t>Celkem</t>
  </si>
  <si>
    <t>nátěr zárubní a dveří (vytmelení)</t>
  </si>
  <si>
    <t>klozet</t>
  </si>
  <si>
    <t xml:space="preserve">demontáž a likvidace zařizovacích předmětů </t>
  </si>
  <si>
    <t>umyvadlo vč. výtokové baterie</t>
  </si>
  <si>
    <t>oškrábání stávajících maleb (stěny, strop)</t>
  </si>
  <si>
    <t>zápachová uzávěrka pro výlevku</t>
  </si>
  <si>
    <t>výtoková baterie umyvadlová stojánková vč. pancéřové hadičky</t>
  </si>
  <si>
    <t>výtoková baterie pro výlevku vč. pancéřové hadičky</t>
  </si>
  <si>
    <t>příprava pro zazdění a zazdění WC geberit</t>
  </si>
  <si>
    <t>demontáž a likvidace stávajícího potrubí vodovodu SV,TV,CV</t>
  </si>
  <si>
    <t>dělicí stěny (plast, dřevotříska)</t>
  </si>
  <si>
    <t>do úklidové místnosti</t>
  </si>
  <si>
    <t>do WC kabiny</t>
  </si>
  <si>
    <t>oprava stávajících omítek do 10 %</t>
  </si>
  <si>
    <t>WC závěsné, sedátko, předstěnový modul, nádržka do zdiva, ovládací deska, izolační deska</t>
  </si>
  <si>
    <t>rohový ventil a ostatní armatury</t>
  </si>
  <si>
    <t>stoupací potrubí vodovodu vč. tepelné izolace, fitinek, závěsů</t>
  </si>
  <si>
    <t>připojovací potrubí vodovodu vč. tepelné izolace, fitinek, závěsů</t>
  </si>
  <si>
    <t>stoupací potrubí kanalizace vč. fitinek, závěsů</t>
  </si>
  <si>
    <t>zapojení elektro</t>
  </si>
  <si>
    <t>napuštění a vypuštění vodovodu</t>
  </si>
  <si>
    <t>napojení na stávající rozvody</t>
  </si>
  <si>
    <t>proplach a dezinfekce potrubí vodovodu</t>
  </si>
  <si>
    <t>tlaková zkouška vodovodu a kanalizace</t>
  </si>
  <si>
    <t>dilatační zkouška teplé vody a cirkulace</t>
  </si>
  <si>
    <t>zkouška těsností vodovodu a kanalizace</t>
  </si>
  <si>
    <t>přesun hmot staveništní pro budovy do 24 m</t>
  </si>
  <si>
    <t>malba vnitřní dvojnásobná bílá vč. penetrace</t>
  </si>
  <si>
    <t xml:space="preserve">hrubé vyčištění </t>
  </si>
  <si>
    <t>lehké lešení</t>
  </si>
  <si>
    <t>keramická dlažba vnitřní (Taurus Nordic T9) vč. lepení a spárovací hmoty</t>
  </si>
  <si>
    <t>obklad stěn (výška 2 m) vč. lepení a spárovací hmoty</t>
  </si>
  <si>
    <t>penetrace podkladu</t>
  </si>
  <si>
    <t>soklík podlahový keramický</t>
  </si>
  <si>
    <t>demontáž a likvidace zařizovacích předmětů</t>
  </si>
  <si>
    <t>výlevka vč. výtokové baterie</t>
  </si>
  <si>
    <t>mezi WC kabinami (2.NP; 3.NP)</t>
  </si>
  <si>
    <t>do WC kabiny (2.NP; 3.NP)</t>
  </si>
  <si>
    <t>výlevka vč. splachovací nádržky</t>
  </si>
  <si>
    <t xml:space="preserve">umyvadlo </t>
  </si>
  <si>
    <t>SOCIÁLNÍ ZAŘÍZENÍ U ŘEDITELNY VE 2.NP A 3.NP</t>
  </si>
  <si>
    <t>ředitelna (2.NP a 3.NP)</t>
  </si>
  <si>
    <t>zápachová uzávěrka k podlahové vpusti</t>
  </si>
  <si>
    <t>demontáž a zpětná montáž otopného tělesa</t>
  </si>
  <si>
    <t>napuštění a vypuštění otopné soustavy</t>
  </si>
  <si>
    <t>podlahová vpusť</t>
  </si>
  <si>
    <t>kulový kohout vč. šroubení</t>
  </si>
  <si>
    <t>dělicí stěny (plast, dřevotříska) výška 2m</t>
  </si>
  <si>
    <t>příslušenství odpad</t>
  </si>
  <si>
    <t>montáž předstěny</t>
  </si>
  <si>
    <t>montáž WC a příslušných armatur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</si>
</sst>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0" fillId="0" borderId="4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3" fontId="0" fillId="2" borderId="14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0" fontId="0" fillId="0" borderId="11" xfId="0" applyFill="1" applyBorder="1" applyAlignment="1"/>
    <xf numFmtId="0" fontId="0" fillId="0" borderId="14" xfId="0" applyFill="1" applyBorder="1" applyAlignment="1"/>
    <xf numFmtId="0" fontId="0" fillId="0" borderId="14" xfId="0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15" xfId="0" applyBorder="1"/>
    <xf numFmtId="0" fontId="0" fillId="3" borderId="11" xfId="0" applyFill="1" applyBorder="1"/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165" fontId="2" fillId="0" borderId="0" xfId="0" applyNumberFormat="1" applyFont="1"/>
    <xf numFmtId="0" fontId="5" fillId="0" borderId="0" xfId="0" applyFont="1"/>
    <xf numFmtId="0" fontId="4" fillId="0" borderId="0" xfId="0" applyFont="1"/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/>
    <xf numFmtId="165" fontId="4" fillId="0" borderId="6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165" fontId="4" fillId="0" borderId="9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D23" sqref="D23"/>
    </sheetView>
  </sheetViews>
  <sheetFormatPr defaultRowHeight="15" x14ac:dyDescent="0.25"/>
  <cols>
    <col min="1" max="1" width="1" style="64" customWidth="1"/>
    <col min="2" max="2" width="27.28515625" style="64" bestFit="1" customWidth="1"/>
    <col min="3" max="3" width="13.42578125" style="64" customWidth="1"/>
    <col min="4" max="4" width="21.140625" style="64" customWidth="1"/>
    <col min="5" max="5" width="13" style="64" customWidth="1"/>
    <col min="6" max="6" width="11.28515625" style="64" bestFit="1" customWidth="1"/>
    <col min="7" max="7" width="9.140625" style="64" customWidth="1"/>
    <col min="8" max="16384" width="9.140625" style="64"/>
  </cols>
  <sheetData>
    <row r="2" spans="2:7" x14ac:dyDescent="0.25">
      <c r="B2" s="67" t="s">
        <v>49</v>
      </c>
      <c r="C2" s="68"/>
      <c r="D2" s="68"/>
      <c r="E2" s="68"/>
    </row>
    <row r="3" spans="2:7" x14ac:dyDescent="0.25">
      <c r="B3" s="68" t="s">
        <v>50</v>
      </c>
      <c r="C3" s="68"/>
      <c r="D3" s="68"/>
      <c r="E3" s="68"/>
    </row>
    <row r="4" spans="2:7" x14ac:dyDescent="0.25">
      <c r="B4" s="68"/>
      <c r="C4" s="68"/>
      <c r="D4" s="68"/>
      <c r="E4" s="68"/>
    </row>
    <row r="5" spans="2:7" x14ac:dyDescent="0.25">
      <c r="B5" s="69"/>
      <c r="C5" s="70" t="s">
        <v>51</v>
      </c>
      <c r="D5" s="70" t="s">
        <v>97</v>
      </c>
      <c r="E5" s="70" t="s">
        <v>55</v>
      </c>
    </row>
    <row r="6" spans="2:7" x14ac:dyDescent="0.25">
      <c r="B6" s="69" t="str">
        <f>'druhé křídlo'!B5</f>
        <v>DEMONTÁŽE</v>
      </c>
      <c r="C6" s="71">
        <f>'druhé křídlo'!H23</f>
        <v>0</v>
      </c>
      <c r="D6" s="71">
        <f>'ředitelna-bez'!H21</f>
        <v>0</v>
      </c>
      <c r="E6" s="71">
        <f>C6+D6</f>
        <v>0</v>
      </c>
    </row>
    <row r="7" spans="2:7" x14ac:dyDescent="0.25">
      <c r="B7" s="69" t="str">
        <f>'druhé křídlo'!B24</f>
        <v>STAVEBNÍ ČÁST</v>
      </c>
      <c r="C7" s="71">
        <f>'druhé křídlo'!H47</f>
        <v>0</v>
      </c>
      <c r="D7" s="71">
        <f>'ředitelna-bez'!H42</f>
        <v>0</v>
      </c>
      <c r="E7" s="71">
        <f t="shared" ref="E7:E11" si="0">C7+D7</f>
        <v>0</v>
      </c>
    </row>
    <row r="8" spans="2:7" x14ac:dyDescent="0.25">
      <c r="B8" s="69" t="str">
        <f>'druhé křídlo'!B48</f>
        <v>ZTI</v>
      </c>
      <c r="C8" s="71">
        <f>'druhé křídlo'!H74</f>
        <v>0</v>
      </c>
      <c r="D8" s="71">
        <f>'ředitelna-bez'!H67</f>
        <v>0</v>
      </c>
      <c r="E8" s="71">
        <f t="shared" si="0"/>
        <v>0</v>
      </c>
    </row>
    <row r="9" spans="2:7" x14ac:dyDescent="0.25">
      <c r="B9" s="69" t="str">
        <f>'druhé křídlo'!B75</f>
        <v>ELEKTRO</v>
      </c>
      <c r="C9" s="71">
        <f>'druhé křídlo'!H80</f>
        <v>0</v>
      </c>
      <c r="D9" s="71">
        <f>'ředitelna-bez'!H73</f>
        <v>0</v>
      </c>
      <c r="E9" s="71">
        <f t="shared" si="0"/>
        <v>0</v>
      </c>
      <c r="F9" s="65"/>
      <c r="G9" s="65"/>
    </row>
    <row r="10" spans="2:7" x14ac:dyDescent="0.25">
      <c r="B10" s="69" t="str">
        <f>'druhé křídlo'!B81</f>
        <v>PROJEKTOVÁ DOKUMENTACE</v>
      </c>
      <c r="C10" s="71">
        <f>'druhé křídlo'!H81</f>
        <v>0</v>
      </c>
      <c r="D10" s="71">
        <f>'ředitelna-bez'!H74</f>
        <v>0</v>
      </c>
      <c r="E10" s="71">
        <f t="shared" si="0"/>
        <v>0</v>
      </c>
    </row>
    <row r="11" spans="2:7" x14ac:dyDescent="0.25">
      <c r="B11" s="69" t="s">
        <v>52</v>
      </c>
      <c r="C11" s="71">
        <f>'druhé křídlo'!H82</f>
        <v>0</v>
      </c>
      <c r="D11" s="71">
        <f>'ředitelna-bez'!H75</f>
        <v>0</v>
      </c>
      <c r="E11" s="71">
        <f t="shared" si="0"/>
        <v>0</v>
      </c>
    </row>
    <row r="12" spans="2:7" ht="15.75" thickBot="1" x14ac:dyDescent="0.3">
      <c r="B12" s="68"/>
      <c r="C12" s="72"/>
      <c r="D12" s="72"/>
      <c r="E12" s="68"/>
    </row>
    <row r="13" spans="2:7" x14ac:dyDescent="0.25">
      <c r="B13" s="73" t="s">
        <v>47</v>
      </c>
      <c r="C13" s="74">
        <f>SUM(C6:C11)</f>
        <v>0</v>
      </c>
      <c r="D13" s="74">
        <f>SUM(D6:D11)</f>
        <v>0</v>
      </c>
      <c r="E13" s="75">
        <f>C13+D13</f>
        <v>0</v>
      </c>
      <c r="F13" s="66"/>
      <c r="G13" s="66"/>
    </row>
    <row r="14" spans="2:7" ht="15.75" thickBot="1" x14ac:dyDescent="0.3">
      <c r="B14" s="76" t="s">
        <v>53</v>
      </c>
      <c r="C14" s="77">
        <f>C13*1.21</f>
        <v>0</v>
      </c>
      <c r="D14" s="77">
        <f>D13*1.21</f>
        <v>0</v>
      </c>
      <c r="E14" s="78">
        <f>C14+D14</f>
        <v>0</v>
      </c>
      <c r="F14" s="66"/>
      <c r="G14" s="66"/>
    </row>
  </sheetData>
  <pageMargins left="0.51181102362204722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4"/>
  <sheetViews>
    <sheetView topLeftCell="A58" workbookViewId="0">
      <selection activeCell="H84" sqref="H84"/>
    </sheetView>
  </sheetViews>
  <sheetFormatPr defaultRowHeight="15" x14ac:dyDescent="0.25"/>
  <cols>
    <col min="1" max="1" width="3.5703125" customWidth="1"/>
    <col min="2" max="2" width="3.140625" customWidth="1"/>
    <col min="3" max="3" width="6.28515625" customWidth="1"/>
    <col min="4" max="4" width="51.7109375" customWidth="1"/>
    <col min="5" max="5" width="7.42578125" style="2" customWidth="1"/>
    <col min="6" max="6" width="9.140625" style="2"/>
    <col min="7" max="7" width="11.28515625" style="4" bestFit="1" customWidth="1"/>
    <col min="8" max="8" width="12" style="4" bestFit="1" customWidth="1"/>
  </cols>
  <sheetData>
    <row r="1" spans="2:8" ht="6.75" customHeight="1" x14ac:dyDescent="0.25"/>
    <row r="2" spans="2:8" x14ac:dyDescent="0.25">
      <c r="B2" s="1" t="s">
        <v>35</v>
      </c>
    </row>
    <row r="3" spans="2:8" x14ac:dyDescent="0.25">
      <c r="B3" s="1" t="s">
        <v>13</v>
      </c>
    </row>
    <row r="4" spans="2:8" ht="6.75" customHeight="1" x14ac:dyDescent="0.25"/>
    <row r="5" spans="2:8" x14ac:dyDescent="0.25">
      <c r="B5" s="1" t="s">
        <v>17</v>
      </c>
      <c r="E5" s="3" t="s">
        <v>21</v>
      </c>
      <c r="F5" s="3" t="s">
        <v>36</v>
      </c>
      <c r="G5" s="5" t="s">
        <v>22</v>
      </c>
      <c r="H5" s="5" t="s">
        <v>23</v>
      </c>
    </row>
    <row r="6" spans="2:8" x14ac:dyDescent="0.25">
      <c r="C6" s="34" t="s">
        <v>58</v>
      </c>
      <c r="D6" s="35"/>
      <c r="E6" s="36"/>
      <c r="F6" s="36"/>
      <c r="G6" s="37"/>
      <c r="H6" s="38"/>
    </row>
    <row r="7" spans="2:8" x14ac:dyDescent="0.25">
      <c r="C7" s="21"/>
      <c r="D7" s="22" t="s">
        <v>59</v>
      </c>
      <c r="E7" s="16" t="s">
        <v>24</v>
      </c>
      <c r="F7" s="16">
        <v>5</v>
      </c>
      <c r="G7" s="12"/>
      <c r="H7" s="12">
        <f t="shared" ref="H7:H10" si="0">F7*G7</f>
        <v>0</v>
      </c>
    </row>
    <row r="8" spans="2:8" x14ac:dyDescent="0.25">
      <c r="C8" s="21"/>
      <c r="D8" s="22" t="s">
        <v>57</v>
      </c>
      <c r="E8" s="16" t="s">
        <v>24</v>
      </c>
      <c r="F8" s="16">
        <v>15</v>
      </c>
      <c r="G8" s="12"/>
      <c r="H8" s="12">
        <f t="shared" si="0"/>
        <v>0</v>
      </c>
    </row>
    <row r="9" spans="2:8" x14ac:dyDescent="0.25">
      <c r="C9" s="21"/>
      <c r="D9" s="22" t="s">
        <v>91</v>
      </c>
      <c r="E9" s="16" t="s">
        <v>24</v>
      </c>
      <c r="F9" s="16">
        <v>2</v>
      </c>
      <c r="G9" s="12"/>
      <c r="H9" s="12">
        <f t="shared" si="0"/>
        <v>0</v>
      </c>
    </row>
    <row r="10" spans="2:8" x14ac:dyDescent="0.25">
      <c r="C10" s="21"/>
      <c r="D10" s="22" t="s">
        <v>34</v>
      </c>
      <c r="E10" s="16" t="s">
        <v>24</v>
      </c>
      <c r="F10" s="16">
        <v>3</v>
      </c>
      <c r="G10" s="12"/>
      <c r="H10" s="12">
        <f t="shared" si="0"/>
        <v>0</v>
      </c>
    </row>
    <row r="11" spans="2:8" x14ac:dyDescent="0.25">
      <c r="C11" s="21"/>
      <c r="D11" s="22" t="s">
        <v>101</v>
      </c>
      <c r="E11" s="16" t="s">
        <v>24</v>
      </c>
      <c r="F11" s="16">
        <v>1</v>
      </c>
      <c r="G11" s="12"/>
      <c r="H11" s="12">
        <f t="shared" ref="H11" si="1">F11*G11</f>
        <v>0</v>
      </c>
    </row>
    <row r="12" spans="2:8" x14ac:dyDescent="0.25">
      <c r="C12" s="11" t="s">
        <v>31</v>
      </c>
      <c r="D12" s="11"/>
      <c r="E12" s="19" t="s">
        <v>24</v>
      </c>
      <c r="F12" s="19">
        <v>12</v>
      </c>
      <c r="G12" s="12"/>
      <c r="H12" s="12">
        <f>F12*G12</f>
        <v>0</v>
      </c>
    </row>
    <row r="13" spans="2:8" x14ac:dyDescent="0.25">
      <c r="C13" s="11" t="s">
        <v>65</v>
      </c>
      <c r="D13" s="23"/>
      <c r="E13" s="39"/>
      <c r="F13" s="39"/>
      <c r="G13" s="40"/>
      <c r="H13" s="41"/>
    </row>
    <row r="14" spans="2:8" x14ac:dyDescent="0.25">
      <c r="C14" s="23"/>
      <c r="D14" s="24" t="s">
        <v>8</v>
      </c>
      <c r="E14" s="19" t="s">
        <v>25</v>
      </c>
      <c r="F14" s="60">
        <v>120</v>
      </c>
      <c r="G14" s="12"/>
      <c r="H14" s="12">
        <f>F14*G14</f>
        <v>0</v>
      </c>
    </row>
    <row r="15" spans="2:8" x14ac:dyDescent="0.25">
      <c r="C15" s="23"/>
      <c r="D15" s="24" t="s">
        <v>9</v>
      </c>
      <c r="E15" s="19" t="s">
        <v>25</v>
      </c>
      <c r="F15" s="19">
        <v>100</v>
      </c>
      <c r="G15" s="12"/>
      <c r="H15" s="12">
        <f>F15*G15</f>
        <v>0</v>
      </c>
    </row>
    <row r="16" spans="2:8" x14ac:dyDescent="0.25">
      <c r="C16" s="23" t="s">
        <v>32</v>
      </c>
      <c r="D16" s="42"/>
      <c r="E16" s="39"/>
      <c r="F16" s="39"/>
      <c r="G16" s="40"/>
      <c r="H16" s="41"/>
    </row>
    <row r="17" spans="2:8" x14ac:dyDescent="0.25">
      <c r="C17" s="23"/>
      <c r="D17" s="24" t="s">
        <v>10</v>
      </c>
      <c r="E17" s="19" t="s">
        <v>25</v>
      </c>
      <c r="F17" s="60">
        <f>F65</f>
        <v>45</v>
      </c>
      <c r="G17" s="12"/>
      <c r="H17" s="12">
        <f>F17*G17</f>
        <v>0</v>
      </c>
    </row>
    <row r="18" spans="2:8" x14ac:dyDescent="0.25">
      <c r="C18" s="23" t="s">
        <v>99</v>
      </c>
      <c r="D18" s="24"/>
      <c r="E18" s="19" t="s">
        <v>24</v>
      </c>
      <c r="F18" s="60">
        <f>F33</f>
        <v>10</v>
      </c>
      <c r="G18" s="12"/>
      <c r="H18" s="12">
        <f t="shared" ref="H18:H20" si="2">F18*G18</f>
        <v>0</v>
      </c>
    </row>
    <row r="19" spans="2:8" x14ac:dyDescent="0.25">
      <c r="C19" s="23" t="s">
        <v>100</v>
      </c>
      <c r="D19" s="24"/>
      <c r="E19" s="19" t="s">
        <v>27</v>
      </c>
      <c r="F19" s="60">
        <v>1</v>
      </c>
      <c r="G19" s="12"/>
      <c r="H19" s="12">
        <f t="shared" si="2"/>
        <v>0</v>
      </c>
    </row>
    <row r="20" spans="2:8" x14ac:dyDescent="0.25">
      <c r="C20" s="11" t="s">
        <v>39</v>
      </c>
      <c r="D20" s="11"/>
      <c r="E20" s="19" t="s">
        <v>26</v>
      </c>
      <c r="F20" s="60">
        <f>(1.4*3)*12</f>
        <v>50.399999999999991</v>
      </c>
      <c r="G20" s="12"/>
      <c r="H20" s="12">
        <f t="shared" si="2"/>
        <v>0</v>
      </c>
    </row>
    <row r="21" spans="2:8" x14ac:dyDescent="0.25">
      <c r="C21" s="11" t="s">
        <v>33</v>
      </c>
      <c r="D21" s="11"/>
      <c r="E21" s="19" t="s">
        <v>26</v>
      </c>
      <c r="F21" s="60">
        <f>(((1.4*2.2*2)+(0.8*2.2))*17+((2*2.2)+(1.24*2.2)+(1.65*1.5))*4)*1.05</f>
        <v>181.7046</v>
      </c>
      <c r="G21" s="12"/>
      <c r="H21" s="12">
        <f>F21*G21</f>
        <v>0</v>
      </c>
    </row>
    <row r="22" spans="2:8" x14ac:dyDescent="0.25">
      <c r="C22" s="25" t="s">
        <v>60</v>
      </c>
      <c r="D22" s="25"/>
      <c r="E22" s="26" t="s">
        <v>26</v>
      </c>
      <c r="F22" s="61">
        <v>196</v>
      </c>
      <c r="G22" s="27"/>
      <c r="H22" s="27">
        <f>F22*G22</f>
        <v>0</v>
      </c>
    </row>
    <row r="23" spans="2:8" x14ac:dyDescent="0.25">
      <c r="B23" s="28" t="s">
        <v>42</v>
      </c>
      <c r="C23" s="29"/>
      <c r="D23" s="29"/>
      <c r="E23" s="30"/>
      <c r="F23" s="31"/>
      <c r="G23" s="32"/>
      <c r="H23" s="33">
        <f>SUM(H7:H22)</f>
        <v>0</v>
      </c>
    </row>
    <row r="24" spans="2:8" x14ac:dyDescent="0.25">
      <c r="B24" s="1" t="s">
        <v>18</v>
      </c>
      <c r="E24" s="3" t="s">
        <v>21</v>
      </c>
      <c r="F24" s="3" t="s">
        <v>36</v>
      </c>
      <c r="G24" s="5" t="s">
        <v>22</v>
      </c>
      <c r="H24" s="5" t="s">
        <v>23</v>
      </c>
    </row>
    <row r="25" spans="2:8" x14ac:dyDescent="0.25">
      <c r="C25" s="23" t="s">
        <v>103</v>
      </c>
      <c r="D25" s="42"/>
      <c r="E25" s="39"/>
      <c r="F25" s="39"/>
      <c r="G25" s="40"/>
      <c r="H25" s="41"/>
    </row>
    <row r="26" spans="2:8" x14ac:dyDescent="0.25">
      <c r="C26" s="23"/>
      <c r="D26" s="24" t="s">
        <v>11</v>
      </c>
      <c r="E26" s="19" t="s">
        <v>26</v>
      </c>
      <c r="F26" s="59">
        <v>60</v>
      </c>
      <c r="G26" s="12"/>
      <c r="H26" s="12">
        <f>F26*G26</f>
        <v>0</v>
      </c>
    </row>
    <row r="27" spans="2:8" x14ac:dyDescent="0.25">
      <c r="C27" s="23"/>
      <c r="D27" s="24" t="s">
        <v>12</v>
      </c>
      <c r="E27" s="19" t="s">
        <v>24</v>
      </c>
      <c r="F27" s="19">
        <v>2</v>
      </c>
      <c r="G27" s="12"/>
      <c r="H27" s="12">
        <f>F27*G27</f>
        <v>0</v>
      </c>
    </row>
    <row r="28" spans="2:8" x14ac:dyDescent="0.25">
      <c r="C28" s="11" t="s">
        <v>46</v>
      </c>
      <c r="D28" s="11"/>
      <c r="E28" s="19" t="s">
        <v>26</v>
      </c>
      <c r="F28" s="20">
        <f>(0.8*0.8)*4</f>
        <v>2.5600000000000005</v>
      </c>
      <c r="G28" s="12"/>
      <c r="H28" s="12">
        <f>F28*G28</f>
        <v>0</v>
      </c>
    </row>
    <row r="29" spans="2:8" x14ac:dyDescent="0.25">
      <c r="C29" s="18" t="s">
        <v>56</v>
      </c>
      <c r="D29" s="18"/>
      <c r="E29" s="16" t="s">
        <v>27</v>
      </c>
      <c r="F29" s="16">
        <v>8</v>
      </c>
      <c r="G29" s="17"/>
      <c r="H29" s="17">
        <f>F29*G29</f>
        <v>0</v>
      </c>
    </row>
    <row r="30" spans="2:8" x14ac:dyDescent="0.25">
      <c r="C30" s="23" t="s">
        <v>5</v>
      </c>
      <c r="D30" s="42"/>
      <c r="E30" s="39"/>
      <c r="F30" s="39"/>
      <c r="G30" s="40"/>
      <c r="H30" s="41"/>
    </row>
    <row r="31" spans="2:8" x14ac:dyDescent="0.25">
      <c r="C31" s="23"/>
      <c r="D31" s="24" t="s">
        <v>68</v>
      </c>
      <c r="E31" s="19" t="s">
        <v>24</v>
      </c>
      <c r="F31" s="16">
        <f>4+4+3+4</f>
        <v>15</v>
      </c>
      <c r="G31" s="12"/>
      <c r="H31" s="12">
        <f>F31*G31</f>
        <v>0</v>
      </c>
    </row>
    <row r="32" spans="2:8" x14ac:dyDescent="0.25">
      <c r="C32" s="23"/>
      <c r="D32" s="24" t="s">
        <v>67</v>
      </c>
      <c r="E32" s="19" t="s">
        <v>24</v>
      </c>
      <c r="F32" s="16">
        <v>2</v>
      </c>
      <c r="G32" s="12"/>
      <c r="H32" s="12">
        <f>F32*G32</f>
        <v>0</v>
      </c>
    </row>
    <row r="33" spans="2:8" x14ac:dyDescent="0.25">
      <c r="C33" s="11" t="s">
        <v>6</v>
      </c>
      <c r="D33" s="11"/>
      <c r="E33" s="19" t="s">
        <v>24</v>
      </c>
      <c r="F33" s="19">
        <v>10</v>
      </c>
      <c r="G33" s="12"/>
      <c r="H33" s="12">
        <f>F33*G33</f>
        <v>0</v>
      </c>
    </row>
    <row r="34" spans="2:8" x14ac:dyDescent="0.25">
      <c r="C34" s="23" t="s">
        <v>1</v>
      </c>
      <c r="D34" s="42"/>
      <c r="E34" s="39"/>
      <c r="F34" s="39"/>
      <c r="G34" s="40"/>
      <c r="H34" s="41"/>
    </row>
    <row r="35" spans="2:8" x14ac:dyDescent="0.25">
      <c r="C35" s="23"/>
      <c r="D35" s="22" t="s">
        <v>87</v>
      </c>
      <c r="E35" s="19" t="s">
        <v>26</v>
      </c>
      <c r="F35" s="60">
        <v>140</v>
      </c>
      <c r="G35" s="12"/>
      <c r="H35" s="12">
        <f t="shared" ref="H35:H43" si="3">F35*G35</f>
        <v>0</v>
      </c>
    </row>
    <row r="36" spans="2:8" x14ac:dyDescent="0.25">
      <c r="C36" s="23"/>
      <c r="D36" s="24" t="s">
        <v>16</v>
      </c>
      <c r="E36" s="19" t="s">
        <v>26</v>
      </c>
      <c r="F36" s="20">
        <f>(1.12*0.55)*F12</f>
        <v>7.3920000000000012</v>
      </c>
      <c r="G36" s="12"/>
      <c r="H36" s="12">
        <f t="shared" si="3"/>
        <v>0</v>
      </c>
    </row>
    <row r="37" spans="2:8" s="15" customFormat="1" ht="30" x14ac:dyDescent="0.25">
      <c r="C37" s="49"/>
      <c r="D37" s="50" t="s">
        <v>86</v>
      </c>
      <c r="E37" s="46" t="s">
        <v>26</v>
      </c>
      <c r="F37" s="62">
        <v>64</v>
      </c>
      <c r="G37" s="48"/>
      <c r="H37" s="48">
        <f t="shared" si="3"/>
        <v>0</v>
      </c>
    </row>
    <row r="38" spans="2:8" s="15" customFormat="1" x14ac:dyDescent="0.25">
      <c r="C38" s="49"/>
      <c r="D38" s="50" t="s">
        <v>88</v>
      </c>
      <c r="E38" s="46" t="s">
        <v>26</v>
      </c>
      <c r="F38" s="62">
        <f>F35+F36+F37</f>
        <v>211.392</v>
      </c>
      <c r="G38" s="48"/>
      <c r="H38" s="48">
        <f t="shared" si="3"/>
        <v>0</v>
      </c>
    </row>
    <row r="39" spans="2:8" s="15" customFormat="1" x14ac:dyDescent="0.25">
      <c r="C39" s="49"/>
      <c r="D39" s="50" t="s">
        <v>89</v>
      </c>
      <c r="E39" s="46" t="s">
        <v>25</v>
      </c>
      <c r="F39" s="62">
        <v>65</v>
      </c>
      <c r="G39" s="48"/>
      <c r="H39" s="48">
        <f t="shared" ref="H39" si="4">F39*G39</f>
        <v>0</v>
      </c>
    </row>
    <row r="40" spans="2:8" x14ac:dyDescent="0.25">
      <c r="C40" s="18" t="s">
        <v>83</v>
      </c>
      <c r="D40" s="18"/>
      <c r="E40" s="16" t="s">
        <v>26</v>
      </c>
      <c r="F40" s="59">
        <v>180</v>
      </c>
      <c r="G40" s="17"/>
      <c r="H40" s="17">
        <f t="shared" si="3"/>
        <v>0</v>
      </c>
    </row>
    <row r="41" spans="2:8" x14ac:dyDescent="0.25">
      <c r="C41" s="18" t="s">
        <v>69</v>
      </c>
      <c r="D41" s="18"/>
      <c r="E41" s="16" t="s">
        <v>26</v>
      </c>
      <c r="F41" s="59">
        <f>F40*0.1</f>
        <v>18</v>
      </c>
      <c r="G41" s="17"/>
      <c r="H41" s="17">
        <f t="shared" ref="H41" si="5">F41*G41</f>
        <v>0</v>
      </c>
    </row>
    <row r="42" spans="2:8" x14ac:dyDescent="0.25">
      <c r="C42" s="11" t="s">
        <v>41</v>
      </c>
      <c r="D42" s="11"/>
      <c r="E42" s="19" t="s">
        <v>24</v>
      </c>
      <c r="F42" s="19">
        <v>8</v>
      </c>
      <c r="G42" s="12"/>
      <c r="H42" s="12">
        <f t="shared" si="3"/>
        <v>0</v>
      </c>
    </row>
    <row r="43" spans="2:8" x14ac:dyDescent="0.25">
      <c r="C43" s="43" t="s">
        <v>64</v>
      </c>
      <c r="D43" s="43"/>
      <c r="E43" s="44" t="s">
        <v>24</v>
      </c>
      <c r="F43" s="44">
        <f>F55</f>
        <v>15</v>
      </c>
      <c r="G43" s="45"/>
      <c r="H43" s="45">
        <f t="shared" si="3"/>
        <v>0</v>
      </c>
    </row>
    <row r="44" spans="2:8" x14ac:dyDescent="0.25">
      <c r="C44" s="11" t="s">
        <v>82</v>
      </c>
      <c r="D44" s="11"/>
      <c r="E44" s="19" t="s">
        <v>27</v>
      </c>
      <c r="F44" s="19">
        <v>1</v>
      </c>
      <c r="G44" s="45"/>
      <c r="H44" s="45">
        <f t="shared" ref="H44" si="6">F44*G44</f>
        <v>0</v>
      </c>
    </row>
    <row r="45" spans="2:8" x14ac:dyDescent="0.25">
      <c r="C45" s="11" t="s">
        <v>84</v>
      </c>
      <c r="D45" s="11"/>
      <c r="E45" s="19" t="s">
        <v>27</v>
      </c>
      <c r="F45" s="19">
        <v>1</v>
      </c>
      <c r="G45" s="45"/>
      <c r="H45" s="45">
        <f t="shared" ref="H45:H46" si="7">F45*G45</f>
        <v>0</v>
      </c>
    </row>
    <row r="46" spans="2:8" x14ac:dyDescent="0.25">
      <c r="C46" s="11" t="s">
        <v>85</v>
      </c>
      <c r="D46" s="11"/>
      <c r="E46" s="19" t="s">
        <v>24</v>
      </c>
      <c r="F46" s="19">
        <v>1</v>
      </c>
      <c r="G46" s="45"/>
      <c r="H46" s="45">
        <f t="shared" si="7"/>
        <v>0</v>
      </c>
    </row>
    <row r="47" spans="2:8" x14ac:dyDescent="0.25">
      <c r="B47" s="28" t="s">
        <v>43</v>
      </c>
      <c r="C47" s="29"/>
      <c r="D47" s="29"/>
      <c r="E47" s="30"/>
      <c r="F47" s="30"/>
      <c r="G47" s="32"/>
      <c r="H47" s="33">
        <f>SUM(H26:H46)</f>
        <v>0</v>
      </c>
    </row>
    <row r="48" spans="2:8" x14ac:dyDescent="0.25">
      <c r="B48" s="1" t="s">
        <v>19</v>
      </c>
      <c r="E48" s="3" t="s">
        <v>21</v>
      </c>
      <c r="F48" s="3" t="s">
        <v>36</v>
      </c>
      <c r="G48" s="5" t="s">
        <v>22</v>
      </c>
      <c r="H48" s="5" t="s">
        <v>23</v>
      </c>
    </row>
    <row r="49" spans="3:8" x14ac:dyDescent="0.25">
      <c r="C49" s="11" t="s">
        <v>62</v>
      </c>
      <c r="D49" s="11"/>
      <c r="E49" s="19" t="s">
        <v>24</v>
      </c>
      <c r="F49" s="16">
        <v>5</v>
      </c>
      <c r="G49" s="12"/>
      <c r="H49" s="12">
        <f>F49*G49</f>
        <v>0</v>
      </c>
    </row>
    <row r="50" spans="3:8" x14ac:dyDescent="0.25">
      <c r="C50" s="11" t="s">
        <v>63</v>
      </c>
      <c r="D50" s="11"/>
      <c r="E50" s="19" t="s">
        <v>24</v>
      </c>
      <c r="F50" s="19">
        <v>2</v>
      </c>
      <c r="G50" s="12"/>
      <c r="H50" s="12">
        <f>F50*G50</f>
        <v>0</v>
      </c>
    </row>
    <row r="51" spans="3:8" x14ac:dyDescent="0.25">
      <c r="C51" s="11" t="s">
        <v>37</v>
      </c>
      <c r="D51" s="11"/>
      <c r="E51" s="19" t="s">
        <v>24</v>
      </c>
      <c r="F51" s="19">
        <f>F49</f>
        <v>5</v>
      </c>
      <c r="G51" s="12"/>
      <c r="H51" s="12">
        <f>F51*G51</f>
        <v>0</v>
      </c>
    </row>
    <row r="52" spans="3:8" x14ac:dyDescent="0.25">
      <c r="C52" s="11" t="s">
        <v>61</v>
      </c>
      <c r="D52" s="11"/>
      <c r="E52" s="19" t="s">
        <v>24</v>
      </c>
      <c r="F52" s="19">
        <v>2</v>
      </c>
      <c r="G52" s="12"/>
      <c r="H52" s="12">
        <f>F52*G52</f>
        <v>0</v>
      </c>
    </row>
    <row r="53" spans="3:8" x14ac:dyDescent="0.25">
      <c r="C53" s="23" t="s">
        <v>98</v>
      </c>
      <c r="D53" s="42"/>
      <c r="E53" s="19" t="s">
        <v>24</v>
      </c>
      <c r="F53" s="19">
        <f>F61</f>
        <v>1</v>
      </c>
      <c r="G53" s="12"/>
      <c r="H53" s="12">
        <f>F53*G53</f>
        <v>0</v>
      </c>
    </row>
    <row r="54" spans="3:8" x14ac:dyDescent="0.25">
      <c r="C54" s="23" t="s">
        <v>29</v>
      </c>
      <c r="D54" s="42"/>
      <c r="E54" s="39"/>
      <c r="F54" s="39"/>
      <c r="G54" s="40"/>
      <c r="H54" s="41"/>
    </row>
    <row r="55" spans="3:8" s="15" customFormat="1" ht="30" x14ac:dyDescent="0.25">
      <c r="C55" s="49"/>
      <c r="D55" s="50" t="s">
        <v>70</v>
      </c>
      <c r="E55" s="46" t="s">
        <v>24</v>
      </c>
      <c r="F55" s="46">
        <v>15</v>
      </c>
      <c r="G55" s="47"/>
      <c r="H55" s="48">
        <f t="shared" ref="H55:H66" si="8">F55*G55</f>
        <v>0</v>
      </c>
    </row>
    <row r="56" spans="3:8" s="15" customFormat="1" x14ac:dyDescent="0.25">
      <c r="C56" s="49"/>
      <c r="D56" s="50" t="s">
        <v>104</v>
      </c>
      <c r="E56" s="46" t="s">
        <v>24</v>
      </c>
      <c r="F56" s="46">
        <v>15</v>
      </c>
      <c r="G56" s="47"/>
      <c r="H56" s="48">
        <f t="shared" ref="H56:H58" si="9">F56*G56</f>
        <v>0</v>
      </c>
    </row>
    <row r="57" spans="3:8" s="15" customFormat="1" x14ac:dyDescent="0.25">
      <c r="C57" s="49"/>
      <c r="D57" s="50" t="s">
        <v>105</v>
      </c>
      <c r="E57" s="46" t="s">
        <v>24</v>
      </c>
      <c r="F57" s="46">
        <v>15</v>
      </c>
      <c r="G57" s="47"/>
      <c r="H57" s="48">
        <f t="shared" si="9"/>
        <v>0</v>
      </c>
    </row>
    <row r="58" spans="3:8" s="15" customFormat="1" x14ac:dyDescent="0.25">
      <c r="C58" s="49"/>
      <c r="D58" s="50" t="s">
        <v>106</v>
      </c>
      <c r="E58" s="46" t="s">
        <v>24</v>
      </c>
      <c r="F58" s="46">
        <v>15</v>
      </c>
      <c r="G58" s="47"/>
      <c r="H58" s="48">
        <f t="shared" si="9"/>
        <v>0</v>
      </c>
    </row>
    <row r="59" spans="3:8" x14ac:dyDescent="0.25">
      <c r="C59" s="23"/>
      <c r="D59" s="24" t="s">
        <v>95</v>
      </c>
      <c r="E59" s="19" t="s">
        <v>24</v>
      </c>
      <c r="F59" s="19">
        <v>5</v>
      </c>
      <c r="G59" s="12"/>
      <c r="H59" s="12">
        <f t="shared" si="8"/>
        <v>0</v>
      </c>
    </row>
    <row r="60" spans="3:8" x14ac:dyDescent="0.25">
      <c r="C60" s="23"/>
      <c r="D60" s="24" t="s">
        <v>34</v>
      </c>
      <c r="E60" s="19" t="s">
        <v>24</v>
      </c>
      <c r="F60" s="16">
        <f>F10</f>
        <v>3</v>
      </c>
      <c r="G60" s="12"/>
      <c r="H60" s="12">
        <f t="shared" si="8"/>
        <v>0</v>
      </c>
    </row>
    <row r="61" spans="3:8" x14ac:dyDescent="0.25">
      <c r="C61" s="23"/>
      <c r="D61" s="24" t="s">
        <v>40</v>
      </c>
      <c r="E61" s="19" t="s">
        <v>24</v>
      </c>
      <c r="F61" s="19">
        <v>1</v>
      </c>
      <c r="G61" s="12"/>
      <c r="H61" s="12">
        <f t="shared" si="8"/>
        <v>0</v>
      </c>
    </row>
    <row r="62" spans="3:8" x14ac:dyDescent="0.25">
      <c r="C62" s="23"/>
      <c r="D62" s="24" t="s">
        <v>94</v>
      </c>
      <c r="E62" s="19" t="s">
        <v>24</v>
      </c>
      <c r="F62" s="19">
        <f>F9</f>
        <v>2</v>
      </c>
      <c r="G62" s="12"/>
      <c r="H62" s="12">
        <f t="shared" si="8"/>
        <v>0</v>
      </c>
    </row>
    <row r="63" spans="3:8" x14ac:dyDescent="0.25">
      <c r="C63" s="11" t="s">
        <v>71</v>
      </c>
      <c r="D63" s="11"/>
      <c r="E63" s="19" t="s">
        <v>24</v>
      </c>
      <c r="F63" s="16">
        <f>SUM(F55:F62)-SUM(F56:F58)</f>
        <v>26</v>
      </c>
      <c r="G63" s="12"/>
      <c r="H63" s="12">
        <f t="shared" si="8"/>
        <v>0</v>
      </c>
    </row>
    <row r="64" spans="3:8" x14ac:dyDescent="0.25">
      <c r="C64" s="11" t="s">
        <v>72</v>
      </c>
      <c r="D64" s="11"/>
      <c r="E64" s="19" t="s">
        <v>25</v>
      </c>
      <c r="F64" s="59">
        <v>120</v>
      </c>
      <c r="G64" s="12"/>
      <c r="H64" s="12">
        <f t="shared" si="8"/>
        <v>0</v>
      </c>
    </row>
    <row r="65" spans="2:8" x14ac:dyDescent="0.25">
      <c r="C65" s="11" t="s">
        <v>74</v>
      </c>
      <c r="D65" s="11"/>
      <c r="E65" s="19" t="s">
        <v>25</v>
      </c>
      <c r="F65" s="59">
        <v>45</v>
      </c>
      <c r="G65" s="12"/>
      <c r="H65" s="12">
        <f t="shared" si="8"/>
        <v>0</v>
      </c>
    </row>
    <row r="66" spans="2:8" x14ac:dyDescent="0.25">
      <c r="C66" s="43" t="s">
        <v>73</v>
      </c>
      <c r="D66" s="43"/>
      <c r="E66" s="44" t="s">
        <v>25</v>
      </c>
      <c r="F66" s="26">
        <v>120</v>
      </c>
      <c r="G66" s="45"/>
      <c r="H66" s="45">
        <f t="shared" si="8"/>
        <v>0</v>
      </c>
    </row>
    <row r="67" spans="2:8" x14ac:dyDescent="0.25">
      <c r="C67" s="11" t="s">
        <v>102</v>
      </c>
      <c r="D67" s="11"/>
      <c r="E67" s="19" t="s">
        <v>24</v>
      </c>
      <c r="F67" s="16">
        <v>3</v>
      </c>
      <c r="G67" s="45"/>
      <c r="H67" s="45">
        <f t="shared" ref="H67:H73" si="10">F67*G67</f>
        <v>0</v>
      </c>
    </row>
    <row r="68" spans="2:8" x14ac:dyDescent="0.25">
      <c r="C68" s="11" t="s">
        <v>76</v>
      </c>
      <c r="D68" s="11"/>
      <c r="E68" s="19" t="s">
        <v>27</v>
      </c>
      <c r="F68" s="16">
        <v>1</v>
      </c>
      <c r="G68" s="45"/>
      <c r="H68" s="45">
        <f t="shared" si="10"/>
        <v>0</v>
      </c>
    </row>
    <row r="69" spans="2:8" x14ac:dyDescent="0.25">
      <c r="C69" s="11" t="s">
        <v>77</v>
      </c>
      <c r="D69" s="11"/>
      <c r="E69" s="19" t="s">
        <v>24</v>
      </c>
      <c r="F69" s="16">
        <f>3+4</f>
        <v>7</v>
      </c>
      <c r="G69" s="45"/>
      <c r="H69" s="45">
        <f t="shared" si="10"/>
        <v>0</v>
      </c>
    </row>
    <row r="70" spans="2:8" x14ac:dyDescent="0.25">
      <c r="C70" s="11" t="s">
        <v>78</v>
      </c>
      <c r="D70" s="11"/>
      <c r="E70" s="19" t="s">
        <v>27</v>
      </c>
      <c r="F70" s="16">
        <v>1</v>
      </c>
      <c r="G70" s="45"/>
      <c r="H70" s="45">
        <f t="shared" si="10"/>
        <v>0</v>
      </c>
    </row>
    <row r="71" spans="2:8" x14ac:dyDescent="0.25">
      <c r="C71" s="11" t="s">
        <v>79</v>
      </c>
      <c r="D71" s="11"/>
      <c r="E71" s="19" t="s">
        <v>27</v>
      </c>
      <c r="F71" s="16">
        <v>1</v>
      </c>
      <c r="G71" s="45"/>
      <c r="H71" s="45">
        <f t="shared" si="10"/>
        <v>0</v>
      </c>
    </row>
    <row r="72" spans="2:8" x14ac:dyDescent="0.25">
      <c r="C72" s="11" t="s">
        <v>80</v>
      </c>
      <c r="D72" s="11"/>
      <c r="E72" s="19" t="s">
        <v>27</v>
      </c>
      <c r="F72" s="16">
        <v>1</v>
      </c>
      <c r="G72" s="45"/>
      <c r="H72" s="45">
        <f t="shared" si="10"/>
        <v>0</v>
      </c>
    </row>
    <row r="73" spans="2:8" x14ac:dyDescent="0.25">
      <c r="C73" s="11" t="s">
        <v>81</v>
      </c>
      <c r="D73" s="11"/>
      <c r="E73" s="19" t="s">
        <v>27</v>
      </c>
      <c r="F73" s="16">
        <v>1</v>
      </c>
      <c r="G73" s="45"/>
      <c r="H73" s="45">
        <f t="shared" si="10"/>
        <v>0</v>
      </c>
    </row>
    <row r="74" spans="2:8" x14ac:dyDescent="0.25">
      <c r="B74" s="28" t="s">
        <v>44</v>
      </c>
      <c r="C74" s="29"/>
      <c r="D74" s="29"/>
      <c r="E74" s="30"/>
      <c r="F74" s="30"/>
      <c r="G74" s="32"/>
      <c r="H74" s="33">
        <f>SUM(H49:H73)</f>
        <v>0</v>
      </c>
    </row>
    <row r="75" spans="2:8" x14ac:dyDescent="0.25">
      <c r="B75" s="1" t="s">
        <v>20</v>
      </c>
      <c r="E75" s="3" t="s">
        <v>21</v>
      </c>
      <c r="F75" s="3" t="s">
        <v>36</v>
      </c>
      <c r="G75" s="5" t="s">
        <v>22</v>
      </c>
      <c r="H75" s="5" t="s">
        <v>23</v>
      </c>
    </row>
    <row r="76" spans="2:8" x14ac:dyDescent="0.25">
      <c r="C76" s="23"/>
      <c r="D76" s="24" t="s">
        <v>75</v>
      </c>
      <c r="E76" s="19" t="s">
        <v>27</v>
      </c>
      <c r="F76" s="19">
        <v>4</v>
      </c>
      <c r="G76" s="12"/>
      <c r="H76" s="12">
        <f>F76*G76</f>
        <v>0</v>
      </c>
    </row>
    <row r="77" spans="2:8" x14ac:dyDescent="0.25">
      <c r="C77" s="23" t="s">
        <v>2</v>
      </c>
      <c r="D77" s="42"/>
      <c r="E77" s="39"/>
      <c r="F77" s="39"/>
      <c r="G77" s="40"/>
      <c r="H77" s="41"/>
    </row>
    <row r="78" spans="2:8" x14ac:dyDescent="0.25">
      <c r="C78" s="23"/>
      <c r="D78" s="24" t="s">
        <v>14</v>
      </c>
      <c r="E78" s="19" t="s">
        <v>27</v>
      </c>
      <c r="F78" s="19">
        <v>4</v>
      </c>
      <c r="G78" s="12"/>
      <c r="H78" s="12">
        <f>F78*G78</f>
        <v>0</v>
      </c>
    </row>
    <row r="79" spans="2:8" x14ac:dyDescent="0.25">
      <c r="C79" s="23"/>
      <c r="D79" s="24" t="s">
        <v>15</v>
      </c>
      <c r="E79" s="19" t="s">
        <v>27</v>
      </c>
      <c r="F79" s="19">
        <v>4</v>
      </c>
      <c r="G79" s="12"/>
      <c r="H79" s="12">
        <f>F79*G79</f>
        <v>0</v>
      </c>
    </row>
    <row r="80" spans="2:8" x14ac:dyDescent="0.25">
      <c r="B80" s="28" t="s">
        <v>45</v>
      </c>
      <c r="C80" s="29"/>
      <c r="D80" s="29"/>
      <c r="E80" s="30"/>
      <c r="F80" s="30"/>
      <c r="G80" s="32"/>
      <c r="H80" s="33">
        <f>SUM(H76:H79)</f>
        <v>0</v>
      </c>
    </row>
    <row r="81" spans="2:8" x14ac:dyDescent="0.25">
      <c r="B81" s="1" t="s">
        <v>28</v>
      </c>
      <c r="E81" s="2" t="s">
        <v>27</v>
      </c>
      <c r="F81" s="2">
        <v>1</v>
      </c>
      <c r="H81" s="4">
        <f>F81*G81</f>
        <v>0</v>
      </c>
    </row>
    <row r="82" spans="2:8" x14ac:dyDescent="0.25">
      <c r="B82" s="1" t="s">
        <v>48</v>
      </c>
      <c r="E82" s="2" t="s">
        <v>27</v>
      </c>
      <c r="F82" s="2">
        <v>1</v>
      </c>
      <c r="H82" s="4">
        <f>F82*G82</f>
        <v>0</v>
      </c>
    </row>
    <row r="83" spans="2:8" ht="15.75" thickBot="1" x14ac:dyDescent="0.3"/>
    <row r="84" spans="2:8" ht="15.75" thickBot="1" x14ac:dyDescent="0.3">
      <c r="B84" s="6" t="s">
        <v>47</v>
      </c>
      <c r="C84" s="7"/>
      <c r="D84" s="7"/>
      <c r="E84" s="8"/>
      <c r="F84" s="8"/>
      <c r="G84" s="9"/>
      <c r="H84" s="10">
        <f>H23+H47+H74+H80+H81+H82</f>
        <v>0</v>
      </c>
    </row>
  </sheetData>
  <pageMargins left="0.52" right="0.46" top="0.38" bottom="0.38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7"/>
  <sheetViews>
    <sheetView tabSelected="1" workbookViewId="0">
      <selection activeCell="F88" sqref="F88"/>
    </sheetView>
  </sheetViews>
  <sheetFormatPr defaultRowHeight="15" x14ac:dyDescent="0.25"/>
  <cols>
    <col min="1" max="1" width="2.42578125" customWidth="1"/>
    <col min="2" max="2" width="3.7109375" customWidth="1"/>
    <col min="3" max="3" width="6.140625" customWidth="1"/>
    <col min="4" max="4" width="50" customWidth="1"/>
    <col min="5" max="5" width="7.140625" customWidth="1"/>
    <col min="7" max="7" width="12" bestFit="1" customWidth="1"/>
    <col min="8" max="8" width="12.140625" bestFit="1" customWidth="1"/>
  </cols>
  <sheetData>
    <row r="2" spans="2:8" x14ac:dyDescent="0.25">
      <c r="B2" s="1" t="s">
        <v>0</v>
      </c>
    </row>
    <row r="3" spans="2:8" x14ac:dyDescent="0.25">
      <c r="B3" s="13" t="s">
        <v>96</v>
      </c>
      <c r="C3" s="14"/>
      <c r="D3" s="14"/>
    </row>
    <row r="4" spans="2:8" ht="6" customHeight="1" x14ac:dyDescent="0.25"/>
    <row r="5" spans="2:8" x14ac:dyDescent="0.25">
      <c r="B5" s="1" t="s">
        <v>17</v>
      </c>
      <c r="E5" s="3" t="s">
        <v>21</v>
      </c>
      <c r="F5" s="3" t="s">
        <v>36</v>
      </c>
      <c r="G5" s="3" t="s">
        <v>22</v>
      </c>
      <c r="H5" s="3" t="s">
        <v>23</v>
      </c>
    </row>
    <row r="6" spans="2:8" x14ac:dyDescent="0.25">
      <c r="C6" s="11" t="s">
        <v>90</v>
      </c>
      <c r="D6" s="23"/>
      <c r="E6" s="39"/>
      <c r="F6" s="39"/>
      <c r="G6" s="40"/>
      <c r="H6" s="41"/>
    </row>
    <row r="7" spans="2:8" x14ac:dyDescent="0.25">
      <c r="C7" s="23"/>
      <c r="D7" s="24" t="s">
        <v>59</v>
      </c>
      <c r="E7" s="19" t="s">
        <v>24</v>
      </c>
      <c r="F7" s="19">
        <v>7</v>
      </c>
      <c r="G7" s="12"/>
      <c r="H7" s="12">
        <f t="shared" ref="H7:H20" si="0">F7*G7</f>
        <v>0</v>
      </c>
    </row>
    <row r="8" spans="2:8" x14ac:dyDescent="0.25">
      <c r="C8" s="23"/>
      <c r="D8" s="24" t="s">
        <v>57</v>
      </c>
      <c r="E8" s="19" t="s">
        <v>24</v>
      </c>
      <c r="F8" s="19">
        <v>10</v>
      </c>
      <c r="G8" s="12"/>
      <c r="H8" s="12">
        <f t="shared" si="0"/>
        <v>0</v>
      </c>
    </row>
    <row r="9" spans="2:8" x14ac:dyDescent="0.25">
      <c r="C9" s="23"/>
      <c r="D9" s="24" t="s">
        <v>91</v>
      </c>
      <c r="E9" s="19" t="s">
        <v>24</v>
      </c>
      <c r="F9" s="19">
        <v>2</v>
      </c>
      <c r="G9" s="12"/>
      <c r="H9" s="12">
        <f t="shared" si="0"/>
        <v>0</v>
      </c>
    </row>
    <row r="10" spans="2:8" x14ac:dyDescent="0.25">
      <c r="C10" s="11" t="s">
        <v>31</v>
      </c>
      <c r="D10" s="11"/>
      <c r="E10" s="19" t="s">
        <v>24</v>
      </c>
      <c r="F10" s="19">
        <v>6</v>
      </c>
      <c r="G10" s="12"/>
      <c r="H10" s="12">
        <f t="shared" si="0"/>
        <v>0</v>
      </c>
    </row>
    <row r="11" spans="2:8" x14ac:dyDescent="0.25">
      <c r="C11" s="11" t="s">
        <v>65</v>
      </c>
      <c r="D11" s="23"/>
      <c r="E11" s="39"/>
      <c r="F11" s="39"/>
      <c r="G11" s="40"/>
      <c r="H11" s="41"/>
    </row>
    <row r="12" spans="2:8" x14ac:dyDescent="0.25">
      <c r="C12" s="23"/>
      <c r="D12" s="24" t="s">
        <v>8</v>
      </c>
      <c r="E12" s="19" t="s">
        <v>25</v>
      </c>
      <c r="F12" s="60">
        <v>120</v>
      </c>
      <c r="G12" s="12"/>
      <c r="H12" s="12">
        <f t="shared" si="0"/>
        <v>0</v>
      </c>
    </row>
    <row r="13" spans="2:8" x14ac:dyDescent="0.25">
      <c r="C13" s="23"/>
      <c r="D13" s="24" t="s">
        <v>9</v>
      </c>
      <c r="E13" s="19" t="s">
        <v>25</v>
      </c>
      <c r="F13" s="19">
        <v>50</v>
      </c>
      <c r="G13" s="12"/>
      <c r="H13" s="12">
        <f t="shared" si="0"/>
        <v>0</v>
      </c>
    </row>
    <row r="14" spans="2:8" x14ac:dyDescent="0.25">
      <c r="C14" s="11" t="s">
        <v>32</v>
      </c>
      <c r="D14" s="23"/>
      <c r="E14" s="39"/>
      <c r="F14" s="39"/>
      <c r="G14" s="40"/>
      <c r="H14" s="41"/>
    </row>
    <row r="15" spans="2:8" x14ac:dyDescent="0.25">
      <c r="C15" s="23"/>
      <c r="D15" s="24" t="s">
        <v>10</v>
      </c>
      <c r="E15" s="19" t="s">
        <v>25</v>
      </c>
      <c r="F15" s="60">
        <v>45</v>
      </c>
      <c r="G15" s="12"/>
      <c r="H15" s="12">
        <f t="shared" si="0"/>
        <v>0</v>
      </c>
    </row>
    <row r="16" spans="2:8" x14ac:dyDescent="0.25">
      <c r="C16" s="23" t="s">
        <v>99</v>
      </c>
      <c r="D16" s="24"/>
      <c r="E16" s="19" t="s">
        <v>24</v>
      </c>
      <c r="F16" s="60">
        <f>F29</f>
        <v>6</v>
      </c>
      <c r="G16" s="12"/>
      <c r="H16" s="12">
        <f t="shared" ref="H16:H17" si="1">F16*G16</f>
        <v>0</v>
      </c>
    </row>
    <row r="17" spans="2:8" x14ac:dyDescent="0.25">
      <c r="C17" s="23" t="s">
        <v>100</v>
      </c>
      <c r="D17" s="24"/>
      <c r="E17" s="19" t="s">
        <v>27</v>
      </c>
      <c r="F17" s="60">
        <v>1</v>
      </c>
      <c r="G17" s="12"/>
      <c r="H17" s="12">
        <f t="shared" si="1"/>
        <v>0</v>
      </c>
    </row>
    <row r="18" spans="2:8" x14ac:dyDescent="0.25">
      <c r="C18" s="11" t="s">
        <v>39</v>
      </c>
      <c r="D18" s="11"/>
      <c r="E18" s="19" t="s">
        <v>26</v>
      </c>
      <c r="F18" s="60">
        <f>(1.4*3)*8</f>
        <v>33.599999999999994</v>
      </c>
      <c r="G18" s="12"/>
      <c r="H18" s="12">
        <f t="shared" si="0"/>
        <v>0</v>
      </c>
    </row>
    <row r="19" spans="2:8" x14ac:dyDescent="0.25">
      <c r="C19" s="11" t="s">
        <v>33</v>
      </c>
      <c r="D19" s="11"/>
      <c r="E19" s="19" t="s">
        <v>26</v>
      </c>
      <c r="F19" s="60">
        <f>(((1.4*2.2)+(0.7*2.2))*10+(1.91*2.2)*2+3.2+7.4+7.1+3.4)*1.1</f>
        <v>83.274400000000014</v>
      </c>
      <c r="G19" s="12"/>
      <c r="H19" s="12">
        <f t="shared" si="0"/>
        <v>0</v>
      </c>
    </row>
    <row r="20" spans="2:8" x14ac:dyDescent="0.25">
      <c r="C20" s="43" t="s">
        <v>60</v>
      </c>
      <c r="D20" s="43"/>
      <c r="E20" s="44" t="s">
        <v>26</v>
      </c>
      <c r="F20" s="63">
        <v>122</v>
      </c>
      <c r="G20" s="45"/>
      <c r="H20" s="45">
        <f t="shared" si="0"/>
        <v>0</v>
      </c>
    </row>
    <row r="21" spans="2:8" x14ac:dyDescent="0.25">
      <c r="B21" s="54" t="str">
        <f>'druhé křídlo'!B23</f>
        <v>DEMONTÁŽE - CELKEM</v>
      </c>
      <c r="C21" s="55"/>
      <c r="D21" s="55"/>
      <c r="E21" s="56"/>
      <c r="F21" s="58"/>
      <c r="G21" s="56"/>
      <c r="H21" s="57">
        <f>SUM(H6:H20)</f>
        <v>0</v>
      </c>
    </row>
    <row r="22" spans="2:8" x14ac:dyDescent="0.25">
      <c r="B22" s="1" t="s">
        <v>18</v>
      </c>
      <c r="E22" s="3" t="s">
        <v>21</v>
      </c>
      <c r="F22" s="3" t="s">
        <v>36</v>
      </c>
      <c r="G22" s="3" t="s">
        <v>22</v>
      </c>
      <c r="H22" s="3" t="s">
        <v>23</v>
      </c>
    </row>
    <row r="23" spans="2:8" x14ac:dyDescent="0.25">
      <c r="C23" s="11" t="s">
        <v>66</v>
      </c>
      <c r="D23" s="23"/>
      <c r="E23" s="39"/>
      <c r="F23" s="39"/>
      <c r="G23" s="39"/>
      <c r="H23" s="51"/>
    </row>
    <row r="24" spans="2:8" x14ac:dyDescent="0.25">
      <c r="C24" s="23"/>
      <c r="D24" s="24" t="s">
        <v>92</v>
      </c>
      <c r="E24" s="19" t="s">
        <v>26</v>
      </c>
      <c r="F24" s="60">
        <v>60</v>
      </c>
      <c r="G24" s="12"/>
      <c r="H24" s="12">
        <f t="shared" ref="H24:H26" si="2">F24*G24</f>
        <v>0</v>
      </c>
    </row>
    <row r="25" spans="2:8" x14ac:dyDescent="0.25">
      <c r="C25" s="11" t="s">
        <v>46</v>
      </c>
      <c r="D25" s="11"/>
      <c r="E25" s="19" t="s">
        <v>26</v>
      </c>
      <c r="F25" s="19">
        <f>((0.5*1.3)+(0.5*0.8))*2</f>
        <v>2.1</v>
      </c>
      <c r="G25" s="12"/>
      <c r="H25" s="12">
        <f t="shared" si="2"/>
        <v>0</v>
      </c>
    </row>
    <row r="26" spans="2:8" x14ac:dyDescent="0.25">
      <c r="C26" s="11" t="s">
        <v>4</v>
      </c>
      <c r="D26" s="11"/>
      <c r="E26" s="19" t="s">
        <v>27</v>
      </c>
      <c r="F26" s="19">
        <v>8</v>
      </c>
      <c r="G26" s="12"/>
      <c r="H26" s="12">
        <f t="shared" si="2"/>
        <v>0</v>
      </c>
    </row>
    <row r="27" spans="2:8" x14ac:dyDescent="0.25">
      <c r="C27" s="11" t="s">
        <v>5</v>
      </c>
      <c r="D27" s="23"/>
      <c r="E27" s="39"/>
      <c r="F27" s="39"/>
      <c r="G27" s="39"/>
      <c r="H27" s="51"/>
    </row>
    <row r="28" spans="2:8" x14ac:dyDescent="0.25">
      <c r="C28" s="23"/>
      <c r="D28" s="24" t="s">
        <v>93</v>
      </c>
      <c r="E28" s="19" t="s">
        <v>24</v>
      </c>
      <c r="F28" s="19">
        <v>10</v>
      </c>
      <c r="G28" s="12"/>
      <c r="H28" s="12">
        <f t="shared" ref="H28:H29" si="3">F28*G28</f>
        <v>0</v>
      </c>
    </row>
    <row r="29" spans="2:8" x14ac:dyDescent="0.25">
      <c r="C29" s="11" t="s">
        <v>6</v>
      </c>
      <c r="D29" s="11"/>
      <c r="E29" s="19" t="s">
        <v>24</v>
      </c>
      <c r="F29" s="19">
        <v>6</v>
      </c>
      <c r="G29" s="12"/>
      <c r="H29" s="12">
        <f t="shared" si="3"/>
        <v>0</v>
      </c>
    </row>
    <row r="30" spans="2:8" x14ac:dyDescent="0.25">
      <c r="C30" s="11" t="s">
        <v>1</v>
      </c>
      <c r="D30" s="23"/>
      <c r="E30" s="39"/>
      <c r="F30" s="39"/>
      <c r="G30" s="39"/>
      <c r="H30" s="51"/>
    </row>
    <row r="31" spans="2:8" x14ac:dyDescent="0.25">
      <c r="C31" s="23"/>
      <c r="D31" s="24" t="s">
        <v>87</v>
      </c>
      <c r="E31" s="19" t="s">
        <v>26</v>
      </c>
      <c r="F31" s="60">
        <v>100</v>
      </c>
      <c r="G31" s="12"/>
      <c r="H31" s="12">
        <f t="shared" ref="H31:H41" si="4">F31*G31</f>
        <v>0</v>
      </c>
    </row>
    <row r="32" spans="2:8" x14ac:dyDescent="0.25">
      <c r="C32" s="23"/>
      <c r="D32" s="24" t="s">
        <v>16</v>
      </c>
      <c r="E32" s="19" t="s">
        <v>26</v>
      </c>
      <c r="F32" s="20">
        <f>(1.12*0.55)*F10</f>
        <v>3.6960000000000006</v>
      </c>
      <c r="G32" s="12"/>
      <c r="H32" s="12">
        <f t="shared" si="4"/>
        <v>0</v>
      </c>
    </row>
    <row r="33" spans="2:8" s="15" customFormat="1" ht="30" x14ac:dyDescent="0.25">
      <c r="C33" s="49"/>
      <c r="D33" s="50" t="s">
        <v>86</v>
      </c>
      <c r="E33" s="46" t="s">
        <v>26</v>
      </c>
      <c r="F33" s="62">
        <f>3.1+3.4+8.3+8.5+3.2+3.4+1.04*10</f>
        <v>40.299999999999997</v>
      </c>
      <c r="G33" s="48"/>
      <c r="H33" s="48">
        <f t="shared" si="4"/>
        <v>0</v>
      </c>
    </row>
    <row r="34" spans="2:8" x14ac:dyDescent="0.25">
      <c r="C34" s="23"/>
      <c r="D34" s="50" t="s">
        <v>88</v>
      </c>
      <c r="E34" s="19" t="s">
        <v>26</v>
      </c>
      <c r="F34" s="60">
        <f>F31+F32+F33</f>
        <v>143.99599999999998</v>
      </c>
      <c r="G34" s="12"/>
      <c r="H34" s="12">
        <f t="shared" si="4"/>
        <v>0</v>
      </c>
    </row>
    <row r="35" spans="2:8" x14ac:dyDescent="0.25">
      <c r="C35" s="11" t="s">
        <v>83</v>
      </c>
      <c r="D35" s="11"/>
      <c r="E35" s="19" t="s">
        <v>26</v>
      </c>
      <c r="F35" s="60">
        <v>110</v>
      </c>
      <c r="G35" s="12"/>
      <c r="H35" s="12">
        <f t="shared" si="4"/>
        <v>0</v>
      </c>
    </row>
    <row r="36" spans="2:8" x14ac:dyDescent="0.25">
      <c r="C36" s="11" t="s">
        <v>69</v>
      </c>
      <c r="D36" s="11"/>
      <c r="E36" s="19" t="s">
        <v>26</v>
      </c>
      <c r="F36" s="60">
        <f>F35*0.1</f>
        <v>11</v>
      </c>
      <c r="G36" s="12"/>
      <c r="H36" s="12">
        <f t="shared" si="4"/>
        <v>0</v>
      </c>
    </row>
    <row r="37" spans="2:8" x14ac:dyDescent="0.25">
      <c r="C37" s="11" t="s">
        <v>41</v>
      </c>
      <c r="D37" s="11"/>
      <c r="E37" s="19" t="s">
        <v>24</v>
      </c>
      <c r="F37" s="19">
        <v>2</v>
      </c>
      <c r="G37" s="12"/>
      <c r="H37" s="12">
        <f t="shared" si="4"/>
        <v>0</v>
      </c>
    </row>
    <row r="38" spans="2:8" x14ac:dyDescent="0.25">
      <c r="C38" s="11" t="s">
        <v>64</v>
      </c>
      <c r="D38" s="11"/>
      <c r="E38" s="19" t="s">
        <v>24</v>
      </c>
      <c r="F38" s="19">
        <f>F8</f>
        <v>10</v>
      </c>
      <c r="G38" s="12"/>
      <c r="H38" s="12">
        <f t="shared" si="4"/>
        <v>0</v>
      </c>
    </row>
    <row r="39" spans="2:8" x14ac:dyDescent="0.25">
      <c r="C39" s="11" t="s">
        <v>82</v>
      </c>
      <c r="D39" s="11"/>
      <c r="E39" s="19" t="s">
        <v>27</v>
      </c>
      <c r="F39" s="19">
        <v>1</v>
      </c>
      <c r="G39" s="12"/>
      <c r="H39" s="12">
        <f t="shared" si="4"/>
        <v>0</v>
      </c>
    </row>
    <row r="40" spans="2:8" x14ac:dyDescent="0.25">
      <c r="C40" s="11" t="s">
        <v>84</v>
      </c>
      <c r="D40" s="11"/>
      <c r="E40" s="19" t="s">
        <v>27</v>
      </c>
      <c r="F40" s="19">
        <v>1</v>
      </c>
      <c r="G40" s="12"/>
      <c r="H40" s="12">
        <f t="shared" si="4"/>
        <v>0</v>
      </c>
    </row>
    <row r="41" spans="2:8" x14ac:dyDescent="0.25">
      <c r="C41" s="43" t="s">
        <v>85</v>
      </c>
      <c r="D41" s="43"/>
      <c r="E41" s="44" t="s">
        <v>24</v>
      </c>
      <c r="F41" s="44">
        <v>1</v>
      </c>
      <c r="G41" s="45"/>
      <c r="H41" s="45">
        <f t="shared" si="4"/>
        <v>0</v>
      </c>
    </row>
    <row r="42" spans="2:8" x14ac:dyDescent="0.25">
      <c r="B42" s="54" t="str">
        <f>'druhé křídlo'!B47</f>
        <v>STAVEBNÍ ČÁST - CELKEM</v>
      </c>
      <c r="C42" s="55"/>
      <c r="D42" s="55"/>
      <c r="E42" s="56"/>
      <c r="F42" s="56"/>
      <c r="G42" s="56"/>
      <c r="H42" s="57">
        <f>SUM(H24:H41)</f>
        <v>0</v>
      </c>
    </row>
    <row r="43" spans="2:8" x14ac:dyDescent="0.25">
      <c r="B43" s="1" t="s">
        <v>19</v>
      </c>
      <c r="E43" s="3" t="s">
        <v>21</v>
      </c>
      <c r="F43" s="3" t="s">
        <v>36</v>
      </c>
      <c r="G43" s="3" t="s">
        <v>22</v>
      </c>
      <c r="H43" s="3" t="s">
        <v>23</v>
      </c>
    </row>
    <row r="44" spans="2:8" x14ac:dyDescent="0.25">
      <c r="C44" s="11" t="s">
        <v>62</v>
      </c>
      <c r="D44" s="11"/>
      <c r="E44" s="19" t="s">
        <v>24</v>
      </c>
      <c r="F44" s="19">
        <f>F7</f>
        <v>7</v>
      </c>
      <c r="G44" s="12"/>
      <c r="H44" s="12">
        <f t="shared" ref="H44:H47" si="5">F44*G44</f>
        <v>0</v>
      </c>
    </row>
    <row r="45" spans="2:8" x14ac:dyDescent="0.25">
      <c r="C45" s="11" t="s">
        <v>38</v>
      </c>
      <c r="D45" s="11"/>
      <c r="E45" s="19" t="s">
        <v>24</v>
      </c>
      <c r="F45" s="19">
        <f>F9</f>
        <v>2</v>
      </c>
      <c r="G45" s="12"/>
      <c r="H45" s="12">
        <f t="shared" si="5"/>
        <v>0</v>
      </c>
    </row>
    <row r="46" spans="2:8" x14ac:dyDescent="0.25">
      <c r="C46" s="11" t="s">
        <v>37</v>
      </c>
      <c r="D46" s="11"/>
      <c r="E46" s="19" t="s">
        <v>24</v>
      </c>
      <c r="F46" s="19">
        <f>F44</f>
        <v>7</v>
      </c>
      <c r="G46" s="12"/>
      <c r="H46" s="12">
        <f t="shared" si="5"/>
        <v>0</v>
      </c>
    </row>
    <row r="47" spans="2:8" x14ac:dyDescent="0.25">
      <c r="C47" s="11" t="s">
        <v>61</v>
      </c>
      <c r="D47" s="11"/>
      <c r="E47" s="19" t="s">
        <v>24</v>
      </c>
      <c r="F47" s="19">
        <f>F45</f>
        <v>2</v>
      </c>
      <c r="G47" s="12"/>
      <c r="H47" s="12">
        <f t="shared" si="5"/>
        <v>0</v>
      </c>
    </row>
    <row r="48" spans="2:8" x14ac:dyDescent="0.25">
      <c r="C48" s="23" t="s">
        <v>29</v>
      </c>
      <c r="D48" s="42"/>
      <c r="E48" s="39"/>
      <c r="F48" s="39"/>
      <c r="G48" s="39"/>
      <c r="H48" s="51"/>
    </row>
    <row r="49" spans="3:8" s="15" customFormat="1" ht="30" x14ac:dyDescent="0.25">
      <c r="C49" s="49"/>
      <c r="D49" s="50" t="s">
        <v>70</v>
      </c>
      <c r="E49" s="46" t="s">
        <v>24</v>
      </c>
      <c r="F49" s="46">
        <f>F8</f>
        <v>10</v>
      </c>
      <c r="G49" s="48"/>
      <c r="H49" s="48">
        <f t="shared" ref="H49:H66" si="6">F49*G49</f>
        <v>0</v>
      </c>
    </row>
    <row r="50" spans="3:8" s="15" customFormat="1" x14ac:dyDescent="0.25">
      <c r="C50" s="49"/>
      <c r="D50" s="50" t="s">
        <v>104</v>
      </c>
      <c r="E50" s="46" t="s">
        <v>24</v>
      </c>
      <c r="F50" s="46">
        <v>10</v>
      </c>
      <c r="G50" s="48"/>
      <c r="H50" s="48">
        <f t="shared" ref="H50:H52" si="7">F50*G50</f>
        <v>0</v>
      </c>
    </row>
    <row r="51" spans="3:8" s="15" customFormat="1" x14ac:dyDescent="0.25">
      <c r="C51" s="49"/>
      <c r="D51" s="50" t="s">
        <v>105</v>
      </c>
      <c r="E51" s="46" t="s">
        <v>24</v>
      </c>
      <c r="F51" s="46">
        <v>10</v>
      </c>
      <c r="G51" s="48"/>
      <c r="H51" s="48">
        <f t="shared" si="7"/>
        <v>0</v>
      </c>
    </row>
    <row r="52" spans="3:8" s="15" customFormat="1" x14ac:dyDescent="0.25">
      <c r="C52" s="49"/>
      <c r="D52" s="50" t="s">
        <v>106</v>
      </c>
      <c r="E52" s="46" t="s">
        <v>24</v>
      </c>
      <c r="F52" s="46">
        <v>10</v>
      </c>
      <c r="G52" s="48"/>
      <c r="H52" s="48">
        <f t="shared" si="7"/>
        <v>0</v>
      </c>
    </row>
    <row r="53" spans="3:8" x14ac:dyDescent="0.25">
      <c r="C53" s="23"/>
      <c r="D53" s="24" t="s">
        <v>30</v>
      </c>
      <c r="E53" s="19" t="s">
        <v>24</v>
      </c>
      <c r="F53" s="19">
        <f>F7</f>
        <v>7</v>
      </c>
      <c r="G53" s="12"/>
      <c r="H53" s="12">
        <f t="shared" si="6"/>
        <v>0</v>
      </c>
    </row>
    <row r="54" spans="3:8" x14ac:dyDescent="0.25">
      <c r="C54" s="23"/>
      <c r="D54" s="24" t="s">
        <v>94</v>
      </c>
      <c r="E54" s="19" t="s">
        <v>24</v>
      </c>
      <c r="F54" s="19">
        <f>F9</f>
        <v>2</v>
      </c>
      <c r="G54" s="12"/>
      <c r="H54" s="12">
        <f t="shared" si="6"/>
        <v>0</v>
      </c>
    </row>
    <row r="55" spans="3:8" x14ac:dyDescent="0.25">
      <c r="C55" s="11" t="s">
        <v>71</v>
      </c>
      <c r="D55" s="11"/>
      <c r="E55" s="19" t="s">
        <v>24</v>
      </c>
      <c r="F55" s="19">
        <f>SUM(F49:F54)-SUM(F50:F52)</f>
        <v>19</v>
      </c>
      <c r="G55" s="12"/>
      <c r="H55" s="12">
        <f t="shared" si="6"/>
        <v>0</v>
      </c>
    </row>
    <row r="56" spans="3:8" x14ac:dyDescent="0.25">
      <c r="C56" s="11" t="s">
        <v>54</v>
      </c>
      <c r="D56" s="11"/>
      <c r="E56" s="19" t="s">
        <v>24</v>
      </c>
      <c r="F56" s="19">
        <v>0</v>
      </c>
      <c r="G56" s="12"/>
      <c r="H56" s="12">
        <f t="shared" si="6"/>
        <v>0</v>
      </c>
    </row>
    <row r="57" spans="3:8" x14ac:dyDescent="0.25">
      <c r="C57" s="11" t="s">
        <v>72</v>
      </c>
      <c r="D57" s="11"/>
      <c r="E57" s="19" t="s">
        <v>25</v>
      </c>
      <c r="F57" s="59">
        <f>F12</f>
        <v>120</v>
      </c>
      <c r="G57" s="12"/>
      <c r="H57" s="12">
        <f t="shared" si="6"/>
        <v>0</v>
      </c>
    </row>
    <row r="58" spans="3:8" x14ac:dyDescent="0.25">
      <c r="C58" s="11" t="s">
        <v>7</v>
      </c>
      <c r="D58" s="11"/>
      <c r="E58" s="19" t="s">
        <v>25</v>
      </c>
      <c r="F58" s="59">
        <f>F15</f>
        <v>45</v>
      </c>
      <c r="G58" s="12"/>
      <c r="H58" s="12">
        <f t="shared" si="6"/>
        <v>0</v>
      </c>
    </row>
    <row r="59" spans="3:8" x14ac:dyDescent="0.25">
      <c r="C59" s="11" t="s">
        <v>73</v>
      </c>
      <c r="D59" s="11"/>
      <c r="E59" s="19" t="s">
        <v>25</v>
      </c>
      <c r="F59" s="16">
        <f>F13</f>
        <v>50</v>
      </c>
      <c r="G59" s="12"/>
      <c r="H59" s="12">
        <f t="shared" si="6"/>
        <v>0</v>
      </c>
    </row>
    <row r="60" spans="3:8" x14ac:dyDescent="0.25">
      <c r="C60" s="11" t="s">
        <v>102</v>
      </c>
      <c r="D60" s="11"/>
      <c r="E60" s="19" t="s">
        <v>24</v>
      </c>
      <c r="F60" s="16">
        <v>3</v>
      </c>
      <c r="G60" s="12"/>
      <c r="H60" s="12">
        <f t="shared" si="6"/>
        <v>0</v>
      </c>
    </row>
    <row r="61" spans="3:8" x14ac:dyDescent="0.25">
      <c r="C61" s="11" t="s">
        <v>76</v>
      </c>
      <c r="D61" s="11"/>
      <c r="E61" s="19" t="s">
        <v>27</v>
      </c>
      <c r="F61" s="16">
        <v>1</v>
      </c>
      <c r="G61" s="12"/>
      <c r="H61" s="12">
        <f t="shared" si="6"/>
        <v>0</v>
      </c>
    </row>
    <row r="62" spans="3:8" x14ac:dyDescent="0.25">
      <c r="C62" s="11" t="s">
        <v>77</v>
      </c>
      <c r="D62" s="11"/>
      <c r="E62" s="19" t="s">
        <v>24</v>
      </c>
      <c r="F62" s="16">
        <f>4</f>
        <v>4</v>
      </c>
      <c r="G62" s="12"/>
      <c r="H62" s="12">
        <f t="shared" si="6"/>
        <v>0</v>
      </c>
    </row>
    <row r="63" spans="3:8" x14ac:dyDescent="0.25">
      <c r="C63" s="11" t="s">
        <v>78</v>
      </c>
      <c r="D63" s="11"/>
      <c r="E63" s="19" t="s">
        <v>27</v>
      </c>
      <c r="F63" s="16">
        <v>1</v>
      </c>
      <c r="G63" s="12"/>
      <c r="H63" s="12">
        <f t="shared" si="6"/>
        <v>0</v>
      </c>
    </row>
    <row r="64" spans="3:8" x14ac:dyDescent="0.25">
      <c r="C64" s="11" t="s">
        <v>79</v>
      </c>
      <c r="D64" s="11"/>
      <c r="E64" s="19" t="s">
        <v>27</v>
      </c>
      <c r="F64" s="16">
        <v>1</v>
      </c>
      <c r="G64" s="12"/>
      <c r="H64" s="12">
        <f t="shared" si="6"/>
        <v>0</v>
      </c>
    </row>
    <row r="65" spans="2:8" x14ac:dyDescent="0.25">
      <c r="C65" s="11" t="s">
        <v>80</v>
      </c>
      <c r="D65" s="11"/>
      <c r="E65" s="19" t="s">
        <v>27</v>
      </c>
      <c r="F65" s="16">
        <v>1</v>
      </c>
      <c r="G65" s="12"/>
      <c r="H65" s="12">
        <f t="shared" si="6"/>
        <v>0</v>
      </c>
    </row>
    <row r="66" spans="2:8" x14ac:dyDescent="0.25">
      <c r="C66" s="43" t="s">
        <v>81</v>
      </c>
      <c r="D66" s="43"/>
      <c r="E66" s="44" t="s">
        <v>27</v>
      </c>
      <c r="F66" s="26">
        <v>1</v>
      </c>
      <c r="G66" s="45"/>
      <c r="H66" s="45">
        <f t="shared" si="6"/>
        <v>0</v>
      </c>
    </row>
    <row r="67" spans="2:8" x14ac:dyDescent="0.25">
      <c r="B67" s="54" t="str">
        <f>'druhé křídlo'!B74</f>
        <v>ZTI - CELKEM</v>
      </c>
      <c r="C67" s="55"/>
      <c r="D67" s="55"/>
      <c r="E67" s="56"/>
      <c r="F67" s="56"/>
      <c r="G67" s="56"/>
      <c r="H67" s="57">
        <f>SUM(H44:H66)</f>
        <v>0</v>
      </c>
    </row>
    <row r="68" spans="2:8" x14ac:dyDescent="0.25">
      <c r="B68" s="1" t="s">
        <v>20</v>
      </c>
      <c r="E68" s="3" t="s">
        <v>21</v>
      </c>
      <c r="F68" s="3" t="s">
        <v>36</v>
      </c>
      <c r="G68" s="3" t="s">
        <v>22</v>
      </c>
      <c r="H68" s="3" t="s">
        <v>23</v>
      </c>
    </row>
    <row r="69" spans="2:8" x14ac:dyDescent="0.25">
      <c r="C69" s="23"/>
      <c r="D69" s="24" t="s">
        <v>3</v>
      </c>
      <c r="E69" s="19" t="s">
        <v>27</v>
      </c>
      <c r="F69" s="19">
        <v>2</v>
      </c>
      <c r="G69" s="12"/>
      <c r="H69" s="12">
        <f t="shared" ref="H69" si="8">F69*G69</f>
        <v>0</v>
      </c>
    </row>
    <row r="70" spans="2:8" x14ac:dyDescent="0.25">
      <c r="C70" s="11" t="s">
        <v>2</v>
      </c>
      <c r="D70" s="11"/>
      <c r="E70" s="19"/>
      <c r="F70" s="19"/>
      <c r="G70" s="19"/>
      <c r="H70" s="19"/>
    </row>
    <row r="71" spans="2:8" x14ac:dyDescent="0.25">
      <c r="C71" s="23"/>
      <c r="D71" s="24" t="s">
        <v>14</v>
      </c>
      <c r="E71" s="19" t="s">
        <v>27</v>
      </c>
      <c r="F71" s="19">
        <v>2</v>
      </c>
      <c r="G71" s="12"/>
      <c r="H71" s="12">
        <f t="shared" ref="H71:H72" si="9">F71*G71</f>
        <v>0</v>
      </c>
    </row>
    <row r="72" spans="2:8" x14ac:dyDescent="0.25">
      <c r="C72" s="52"/>
      <c r="D72" s="53" t="s">
        <v>15</v>
      </c>
      <c r="E72" s="44" t="s">
        <v>27</v>
      </c>
      <c r="F72" s="44">
        <v>2</v>
      </c>
      <c r="G72" s="45"/>
      <c r="H72" s="45">
        <f t="shared" si="9"/>
        <v>0</v>
      </c>
    </row>
    <row r="73" spans="2:8" x14ac:dyDescent="0.25">
      <c r="B73" s="54" t="str">
        <f>'druhé křídlo'!B80</f>
        <v>ELEKTRO - CELKEM</v>
      </c>
      <c r="C73" s="55"/>
      <c r="D73" s="55"/>
      <c r="E73" s="56"/>
      <c r="F73" s="56"/>
      <c r="G73" s="56"/>
      <c r="H73" s="57">
        <f>SUM(H69:H72)</f>
        <v>0</v>
      </c>
    </row>
    <row r="74" spans="2:8" x14ac:dyDescent="0.25">
      <c r="B74" s="1" t="s">
        <v>28</v>
      </c>
      <c r="E74" s="2" t="s">
        <v>27</v>
      </c>
      <c r="F74" s="2">
        <v>1</v>
      </c>
      <c r="G74" s="4"/>
      <c r="H74" s="4">
        <f t="shared" ref="H74" si="10">F74*G74</f>
        <v>0</v>
      </c>
    </row>
    <row r="75" spans="2:8" x14ac:dyDescent="0.25">
      <c r="B75" s="1" t="s">
        <v>48</v>
      </c>
      <c r="E75" s="2" t="s">
        <v>27</v>
      </c>
      <c r="F75" s="2">
        <v>1</v>
      </c>
      <c r="G75" s="4"/>
      <c r="H75" s="4">
        <f>F75*G75</f>
        <v>0</v>
      </c>
    </row>
    <row r="76" spans="2:8" ht="15.75" thickBot="1" x14ac:dyDescent="0.3"/>
    <row r="77" spans="2:8" ht="15.75" thickBot="1" x14ac:dyDescent="0.25">
      <c r="B77" s="6" t="s">
        <v>47</v>
      </c>
      <c r="C77" s="7"/>
      <c r="D77" s="7"/>
      <c r="E77" s="8"/>
      <c r="F77" s="8"/>
      <c r="G77" s="9"/>
      <c r="H77" s="10">
        <f>H21+H42+H67+H73+H74+H75</f>
        <v>0</v>
      </c>
    </row>
  </sheetData>
  <pageMargins left="0.43" right="0.5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rekapitulace</vt:lpstr>
      <vt:lpstr>druhé křídlo</vt:lpstr>
      <vt:lpstr>ředitelna-bez</vt:lpstr>
      <vt:lpstr>'druhé křídlo'!Oblast_tisku</vt:lpstr>
      <vt:lpstr>'ředitelna-bez'!Oblast_tisku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Vladimíra Linhartová</dc:creator>
  <cp:lastModifiedBy>Marušková Lenka</cp:lastModifiedBy>
  <cp:lastPrinted>2015-09-08T19:35:19Z</cp:lastPrinted>
  <dcterms:created xsi:type="dcterms:W3CDTF">2015-08-05T12:36:30Z</dcterms:created>
  <dcterms:modified xsi:type="dcterms:W3CDTF">2015-09-24T11:55:07Z</dcterms:modified>
</cp:coreProperties>
</file>